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이원영\매입매출현황표(향천,hc)\"/>
    </mc:Choice>
  </mc:AlternateContent>
  <bookViews>
    <workbookView xWindow="0" yWindow="0" windowWidth="14370" windowHeight="5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C14" i="1" l="1"/>
  <c r="B14" i="1"/>
  <c r="E31" i="1" l="1"/>
  <c r="B15" i="1"/>
  <c r="E14" i="1"/>
  <c r="D32" i="1" l="1"/>
  <c r="C32" i="1"/>
  <c r="B32" i="1"/>
  <c r="E30" i="1"/>
  <c r="D29" i="1"/>
  <c r="D33" i="1" s="1"/>
  <c r="C29" i="1"/>
  <c r="B29" i="1"/>
  <c r="E28" i="1"/>
  <c r="E27" i="1"/>
  <c r="D25" i="1"/>
  <c r="C25" i="1"/>
  <c r="B25" i="1"/>
  <c r="E24" i="1"/>
  <c r="E23" i="1"/>
  <c r="D22" i="1"/>
  <c r="D26" i="1" s="1"/>
  <c r="C22" i="1"/>
  <c r="C26" i="1" s="1"/>
  <c r="B22" i="1"/>
  <c r="B26" i="1" s="1"/>
  <c r="E21" i="1"/>
  <c r="E20" i="1"/>
  <c r="C15" i="1"/>
  <c r="D15" i="1"/>
  <c r="E4" i="1"/>
  <c r="E6" i="1"/>
  <c r="E7" i="1"/>
  <c r="E10" i="1"/>
  <c r="E11" i="1"/>
  <c r="E13" i="1"/>
  <c r="E3" i="1"/>
  <c r="C12" i="1"/>
  <c r="D12" i="1"/>
  <c r="D16" i="1" s="1"/>
  <c r="B12" i="1"/>
  <c r="B16" i="1" s="1"/>
  <c r="D8" i="1"/>
  <c r="C8" i="1"/>
  <c r="B8" i="1"/>
  <c r="E8" i="1" s="1"/>
  <c r="C5" i="1"/>
  <c r="D5" i="1"/>
  <c r="D9" i="1" s="1"/>
  <c r="B5" i="1"/>
  <c r="B9" i="1" s="1"/>
  <c r="C9" i="1" l="1"/>
  <c r="E9" i="1" s="1"/>
  <c r="E22" i="1"/>
  <c r="E12" i="1"/>
  <c r="E26" i="1"/>
  <c r="C33" i="1"/>
  <c r="E5" i="1"/>
  <c r="E32" i="1"/>
  <c r="B33" i="1"/>
  <c r="E33" i="1" s="1"/>
  <c r="E15" i="1"/>
  <c r="C16" i="1"/>
  <c r="E16" i="1" s="1"/>
  <c r="E29" i="1"/>
  <c r="E25" i="1"/>
</calcChain>
</file>

<file path=xl/sharedStrings.xml><?xml version="1.0" encoding="utf-8"?>
<sst xmlns="http://schemas.openxmlformats.org/spreadsheetml/2006/main" count="41" uniqueCount="22">
  <si>
    <t>구분</t>
    <phoneticPr fontId="2" type="noConversion"/>
  </si>
  <si>
    <t>2015년 1기예정</t>
    <phoneticPr fontId="2" type="noConversion"/>
  </si>
  <si>
    <t>매출공급가액</t>
    <phoneticPr fontId="2" type="noConversion"/>
  </si>
  <si>
    <t>매입공급가액</t>
    <phoneticPr fontId="2" type="noConversion"/>
  </si>
  <si>
    <t>납부세액</t>
    <phoneticPr fontId="2" type="noConversion"/>
  </si>
  <si>
    <t>부가율(%)</t>
    <phoneticPr fontId="2" type="noConversion"/>
  </si>
  <si>
    <t>2015년 1기확정</t>
    <phoneticPr fontId="2" type="noConversion"/>
  </si>
  <si>
    <t>2015년 2기예정</t>
    <phoneticPr fontId="2" type="noConversion"/>
  </si>
  <si>
    <t>2015년 2기확정</t>
    <phoneticPr fontId="2" type="noConversion"/>
  </si>
  <si>
    <t>2016년 1기예정</t>
    <phoneticPr fontId="2" type="noConversion"/>
  </si>
  <si>
    <t>2016년 1기확정</t>
    <phoneticPr fontId="2" type="noConversion"/>
  </si>
  <si>
    <t>2016년 2기예정</t>
    <phoneticPr fontId="2" type="noConversion"/>
  </si>
  <si>
    <t>2016년 2기확정</t>
    <phoneticPr fontId="2" type="noConversion"/>
  </si>
  <si>
    <t>향 천㈜ 부가세 부가율</t>
    <phoneticPr fontId="2" type="noConversion"/>
  </si>
  <si>
    <t>HC인터내셔널㈜ 부가세 부가율</t>
    <phoneticPr fontId="2" type="noConversion"/>
  </si>
  <si>
    <t>2015년 1기 소계</t>
    <phoneticPr fontId="2" type="noConversion"/>
  </si>
  <si>
    <t>2015년 2기 소계</t>
    <phoneticPr fontId="2" type="noConversion"/>
  </si>
  <si>
    <t>2016년 1기 소계</t>
    <phoneticPr fontId="2" type="noConversion"/>
  </si>
  <si>
    <t>2016년 2기 소계</t>
    <phoneticPr fontId="2" type="noConversion"/>
  </si>
  <si>
    <t>계산식= (매출공급가액-매입공급가액)/매출공급가액*100%  (고정자산매입 제외, 불공제매입 제외)</t>
    <phoneticPr fontId="2" type="noConversion"/>
  </si>
  <si>
    <t>2016년 합계</t>
    <phoneticPr fontId="2" type="noConversion"/>
  </si>
  <si>
    <t>2015년 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</si>
</sst>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3" fontId="3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43" fontId="0" fillId="0" borderId="16" xfId="0" applyNumberFormat="1" applyBorder="1" applyAlignment="1">
      <alignment horizontal="center" vertical="center"/>
    </xf>
    <xf numFmtId="43" fontId="0" fillId="0" borderId="9" xfId="0" applyNumberFormat="1" applyBorder="1" applyAlignment="1">
      <alignment horizontal="center" vertical="center"/>
    </xf>
    <xf numFmtId="43" fontId="0" fillId="0" borderId="19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3" fontId="3" fillId="0" borderId="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0" fillId="0" borderId="21" xfId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1" fontId="3" fillId="0" borderId="23" xfId="1" applyFont="1" applyBorder="1" applyAlignment="1">
      <alignment horizontal="center" vertical="center"/>
    </xf>
    <xf numFmtId="43" fontId="3" fillId="0" borderId="2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G6" sqref="G6"/>
    </sheetView>
  </sheetViews>
  <sheetFormatPr defaultRowHeight="16.5" x14ac:dyDescent="0.3"/>
  <cols>
    <col min="1" max="1" width="18.125" style="1" customWidth="1"/>
    <col min="2" max="4" width="18.125" style="2" customWidth="1"/>
    <col min="5" max="5" width="12.5" style="3" customWidth="1"/>
    <col min="6" max="16384" width="9" style="1"/>
  </cols>
  <sheetData>
    <row r="1" spans="1:5" ht="27.75" customHeight="1" thickBot="1" x14ac:dyDescent="0.35">
      <c r="A1" s="30" t="s">
        <v>13</v>
      </c>
      <c r="B1" s="30"/>
      <c r="C1" s="30"/>
      <c r="D1" s="30"/>
      <c r="E1" s="30"/>
    </row>
    <row r="2" spans="1:5" ht="22.5" customHeight="1" thickBot="1" x14ac:dyDescent="0.35">
      <c r="A2" s="13" t="s">
        <v>0</v>
      </c>
      <c r="B2" s="14" t="s">
        <v>2</v>
      </c>
      <c r="C2" s="14" t="s">
        <v>3</v>
      </c>
      <c r="D2" s="14" t="s">
        <v>4</v>
      </c>
      <c r="E2" s="15" t="s">
        <v>5</v>
      </c>
    </row>
    <row r="3" spans="1:5" ht="22.5" customHeight="1" x14ac:dyDescent="0.3">
      <c r="A3" s="4" t="s">
        <v>1</v>
      </c>
      <c r="B3" s="5">
        <v>3983201739</v>
      </c>
      <c r="C3" s="5">
        <v>3883090511</v>
      </c>
      <c r="D3" s="5">
        <v>9646700</v>
      </c>
      <c r="E3" s="6">
        <f>(B3-C3)/B3*100</f>
        <v>2.5133356169183978</v>
      </c>
    </row>
    <row r="4" spans="1:5" ht="22.5" customHeight="1" x14ac:dyDescent="0.3">
      <c r="A4" s="7" t="s">
        <v>6</v>
      </c>
      <c r="B4" s="8">
        <v>4507385087</v>
      </c>
      <c r="C4" s="8">
        <v>4390672565</v>
      </c>
      <c r="D4" s="8">
        <v>11717722</v>
      </c>
      <c r="E4" s="9">
        <f t="shared" ref="E4:E16" si="0">(B4-C4)/B4*100</f>
        <v>2.5893621189948264</v>
      </c>
    </row>
    <row r="5" spans="1:5" ht="22.5" customHeight="1" thickBot="1" x14ac:dyDescent="0.35">
      <c r="A5" s="10" t="s">
        <v>15</v>
      </c>
      <c r="B5" s="11">
        <f>SUM(B3:B4)</f>
        <v>8490586826</v>
      </c>
      <c r="C5" s="11">
        <f t="shared" ref="C5:D5" si="1">SUM(C3:C4)</f>
        <v>8273763076</v>
      </c>
      <c r="D5" s="11">
        <f t="shared" si="1"/>
        <v>21364422</v>
      </c>
      <c r="E5" s="19">
        <f t="shared" si="0"/>
        <v>2.553695691987262</v>
      </c>
    </row>
    <row r="6" spans="1:5" ht="22.5" customHeight="1" x14ac:dyDescent="0.3">
      <c r="A6" s="4" t="s">
        <v>7</v>
      </c>
      <c r="B6" s="5">
        <v>4221328358</v>
      </c>
      <c r="C6" s="5">
        <v>4082610492</v>
      </c>
      <c r="D6" s="5">
        <v>11935311</v>
      </c>
      <c r="E6" s="6">
        <f t="shared" si="0"/>
        <v>3.2861188288542036</v>
      </c>
    </row>
    <row r="7" spans="1:5" ht="22.5" customHeight="1" x14ac:dyDescent="0.3">
      <c r="A7" s="7" t="s">
        <v>8</v>
      </c>
      <c r="B7" s="8">
        <v>3087285699</v>
      </c>
      <c r="C7" s="8">
        <v>2817383617</v>
      </c>
      <c r="D7" s="8">
        <v>21565210</v>
      </c>
      <c r="E7" s="9">
        <f t="shared" si="0"/>
        <v>8.7423746395555089</v>
      </c>
    </row>
    <row r="8" spans="1:5" ht="22.5" customHeight="1" thickBot="1" x14ac:dyDescent="0.35">
      <c r="A8" s="10" t="s">
        <v>16</v>
      </c>
      <c r="B8" s="11">
        <f>SUM(B6:B7)</f>
        <v>7308614057</v>
      </c>
      <c r="C8" s="11">
        <f>SUM(C6:C7)</f>
        <v>6899994109</v>
      </c>
      <c r="D8" s="11">
        <f>SUM(D6:D7)</f>
        <v>33500521</v>
      </c>
      <c r="E8" s="19">
        <f t="shared" si="0"/>
        <v>5.5909361858919677</v>
      </c>
    </row>
    <row r="9" spans="1:5" s="12" customFormat="1" ht="22.5" customHeight="1" thickBot="1" x14ac:dyDescent="0.35">
      <c r="A9" s="21" t="s">
        <v>21</v>
      </c>
      <c r="B9" s="22">
        <f>B5+B8</f>
        <v>15799200883</v>
      </c>
      <c r="C9" s="22">
        <f t="shared" ref="C9:D9" si="2">C5+C8</f>
        <v>15173757185</v>
      </c>
      <c r="D9" s="22">
        <f t="shared" si="2"/>
        <v>54864943</v>
      </c>
      <c r="E9" s="23">
        <f t="shared" si="0"/>
        <v>3.9587046372261763</v>
      </c>
    </row>
    <row r="10" spans="1:5" ht="22.5" customHeight="1" x14ac:dyDescent="0.3">
      <c r="A10" s="4" t="s">
        <v>9</v>
      </c>
      <c r="B10" s="5">
        <v>4711406326</v>
      </c>
      <c r="C10" s="5">
        <v>4893293024</v>
      </c>
      <c r="D10" s="5">
        <v>-16302840</v>
      </c>
      <c r="E10" s="6">
        <f t="shared" si="0"/>
        <v>-3.8605606354997284</v>
      </c>
    </row>
    <row r="11" spans="1:5" ht="22.5" customHeight="1" x14ac:dyDescent="0.3">
      <c r="A11" s="7" t="s">
        <v>10</v>
      </c>
      <c r="B11" s="8">
        <v>4239728953</v>
      </c>
      <c r="C11" s="8">
        <v>3935158216</v>
      </c>
      <c r="D11" s="8">
        <v>12875841</v>
      </c>
      <c r="E11" s="9">
        <f t="shared" si="0"/>
        <v>7.1837313275530983</v>
      </c>
    </row>
    <row r="12" spans="1:5" ht="22.5" customHeight="1" thickBot="1" x14ac:dyDescent="0.35">
      <c r="A12" s="10" t="s">
        <v>17</v>
      </c>
      <c r="B12" s="11">
        <f>SUM(B10:B11)</f>
        <v>8951135279</v>
      </c>
      <c r="C12" s="11">
        <f t="shared" ref="C12:D12" si="3">SUM(C10:C11)</f>
        <v>8828451240</v>
      </c>
      <c r="D12" s="11">
        <f t="shared" si="3"/>
        <v>-3426999</v>
      </c>
      <c r="E12" s="19">
        <f t="shared" si="0"/>
        <v>1.3705975295427104</v>
      </c>
    </row>
    <row r="13" spans="1:5" ht="22.5" customHeight="1" x14ac:dyDescent="0.3">
      <c r="A13" s="16" t="s">
        <v>11</v>
      </c>
      <c r="B13" s="17">
        <v>3162850032</v>
      </c>
      <c r="C13" s="17">
        <v>3144164182</v>
      </c>
      <c r="D13" s="17">
        <v>1286302</v>
      </c>
      <c r="E13" s="18">
        <f t="shared" si="0"/>
        <v>0.59079152697556669</v>
      </c>
    </row>
    <row r="14" spans="1:5" ht="22.5" customHeight="1" x14ac:dyDescent="0.3">
      <c r="A14" s="7" t="s">
        <v>12</v>
      </c>
      <c r="B14" s="8">
        <f>830280355+868806092+899557760</f>
        <v>2598644207</v>
      </c>
      <c r="C14" s="8">
        <f>971959585+682921970+608111462</f>
        <v>2262993017</v>
      </c>
      <c r="D14" s="8">
        <v>36737812</v>
      </c>
      <c r="E14" s="18">
        <f t="shared" si="0"/>
        <v>12.916396523073542</v>
      </c>
    </row>
    <row r="15" spans="1:5" ht="22.5" customHeight="1" thickBot="1" x14ac:dyDescent="0.35">
      <c r="A15" s="24" t="s">
        <v>18</v>
      </c>
      <c r="B15" s="25">
        <f>SUM(B13:B14)</f>
        <v>5761494239</v>
      </c>
      <c r="C15" s="25">
        <f t="shared" ref="C15:D15" si="4">SUM(C13:C14)</f>
        <v>5407157199</v>
      </c>
      <c r="D15" s="25">
        <f t="shared" si="4"/>
        <v>38024114</v>
      </c>
      <c r="E15" s="20">
        <f t="shared" si="0"/>
        <v>6.1500892876272477</v>
      </c>
    </row>
    <row r="16" spans="1:5" ht="22.5" customHeight="1" thickBot="1" x14ac:dyDescent="0.35">
      <c r="A16" s="26" t="s">
        <v>20</v>
      </c>
      <c r="B16" s="27">
        <f>B12+B15</f>
        <v>14712629518</v>
      </c>
      <c r="C16" s="27">
        <f t="shared" ref="C16:D16" si="5">C12+C15</f>
        <v>14235608439</v>
      </c>
      <c r="D16" s="27">
        <f t="shared" si="5"/>
        <v>34597115</v>
      </c>
      <c r="E16" s="28">
        <f t="shared" si="0"/>
        <v>3.2422557668321215</v>
      </c>
    </row>
    <row r="18" spans="1:5" ht="30.75" customHeight="1" thickBot="1" x14ac:dyDescent="0.35">
      <c r="A18" s="30" t="s">
        <v>14</v>
      </c>
      <c r="B18" s="30"/>
      <c r="C18" s="30"/>
      <c r="D18" s="30"/>
      <c r="E18" s="30"/>
    </row>
    <row r="19" spans="1:5" ht="21.75" customHeight="1" thickBot="1" x14ac:dyDescent="0.35">
      <c r="A19" s="13" t="s">
        <v>0</v>
      </c>
      <c r="B19" s="14" t="s">
        <v>2</v>
      </c>
      <c r="C19" s="14" t="s">
        <v>3</v>
      </c>
      <c r="D19" s="14" t="s">
        <v>4</v>
      </c>
      <c r="E19" s="15" t="s">
        <v>5</v>
      </c>
    </row>
    <row r="20" spans="1:5" ht="21.75" customHeight="1" x14ac:dyDescent="0.3">
      <c r="A20" s="4" t="s">
        <v>1</v>
      </c>
      <c r="B20" s="5">
        <v>24496179</v>
      </c>
      <c r="C20" s="5">
        <v>50943401</v>
      </c>
      <c r="D20" s="5">
        <v>-2644724</v>
      </c>
      <c r="E20" s="6">
        <f>(B20-C20)/B20*100</f>
        <v>-107.96468298178259</v>
      </c>
    </row>
    <row r="21" spans="1:5" ht="21.75" customHeight="1" x14ac:dyDescent="0.3">
      <c r="A21" s="7" t="s">
        <v>6</v>
      </c>
      <c r="B21" s="8">
        <v>181975192</v>
      </c>
      <c r="C21" s="8">
        <v>180996788</v>
      </c>
      <c r="D21" s="8">
        <v>97842</v>
      </c>
      <c r="E21" s="9">
        <f t="shared" ref="E21:E33" si="6">(B21-C21)/B21*100</f>
        <v>0.53765790229252786</v>
      </c>
    </row>
    <row r="22" spans="1:5" ht="21.75" customHeight="1" thickBot="1" x14ac:dyDescent="0.35">
      <c r="A22" s="10" t="s">
        <v>15</v>
      </c>
      <c r="B22" s="11">
        <f>SUM(B20:B21)</f>
        <v>206471371</v>
      </c>
      <c r="C22" s="11">
        <f t="shared" ref="C22" si="7">SUM(C20:C21)</f>
        <v>231940189</v>
      </c>
      <c r="D22" s="11">
        <f t="shared" ref="D22" si="8">SUM(D20:D21)</f>
        <v>-2546882</v>
      </c>
      <c r="E22" s="19">
        <f t="shared" si="6"/>
        <v>-12.335278192151881</v>
      </c>
    </row>
    <row r="23" spans="1:5" ht="21.75" customHeight="1" x14ac:dyDescent="0.3">
      <c r="A23" s="4" t="s">
        <v>7</v>
      </c>
      <c r="B23" s="5">
        <v>232945620</v>
      </c>
      <c r="C23" s="5">
        <v>230165312</v>
      </c>
      <c r="D23" s="5">
        <v>38033</v>
      </c>
      <c r="E23" s="6">
        <f t="shared" si="6"/>
        <v>1.1935437979044208</v>
      </c>
    </row>
    <row r="24" spans="1:5" ht="21.75" customHeight="1" x14ac:dyDescent="0.3">
      <c r="A24" s="7" t="s">
        <v>8</v>
      </c>
      <c r="B24" s="8">
        <v>651762798</v>
      </c>
      <c r="C24" s="8">
        <v>714328449</v>
      </c>
      <c r="D24" s="8">
        <v>-7373123</v>
      </c>
      <c r="E24" s="9">
        <f t="shared" si="6"/>
        <v>-9.5994510874184638</v>
      </c>
    </row>
    <row r="25" spans="1:5" ht="21.75" customHeight="1" thickBot="1" x14ac:dyDescent="0.35">
      <c r="A25" s="10" t="s">
        <v>16</v>
      </c>
      <c r="B25" s="11">
        <f>SUM(B23:B24)</f>
        <v>884708418</v>
      </c>
      <c r="C25" s="11">
        <f>SUM(C23:C24)</f>
        <v>944493761</v>
      </c>
      <c r="D25" s="11">
        <f>SUM(D23:D24)</f>
        <v>-7335090</v>
      </c>
      <c r="E25" s="19">
        <f t="shared" si="6"/>
        <v>-6.7576324338760845</v>
      </c>
    </row>
    <row r="26" spans="1:5" s="12" customFormat="1" ht="21.75" customHeight="1" thickBot="1" x14ac:dyDescent="0.35">
      <c r="A26" s="21" t="s">
        <v>21</v>
      </c>
      <c r="B26" s="22">
        <f>B22+B25</f>
        <v>1091179789</v>
      </c>
      <c r="C26" s="22">
        <f t="shared" ref="C26:D26" si="9">C22+C25</f>
        <v>1176433950</v>
      </c>
      <c r="D26" s="22">
        <f t="shared" si="9"/>
        <v>-9881972</v>
      </c>
      <c r="E26" s="23">
        <f t="shared" si="6"/>
        <v>-7.8130260347041682</v>
      </c>
    </row>
    <row r="27" spans="1:5" ht="21.75" customHeight="1" x14ac:dyDescent="0.3">
      <c r="A27" s="4" t="s">
        <v>9</v>
      </c>
      <c r="B27" s="5">
        <v>757604645</v>
      </c>
      <c r="C27" s="5">
        <v>747989699</v>
      </c>
      <c r="D27" s="5">
        <v>-1845925</v>
      </c>
      <c r="E27" s="6">
        <f t="shared" si="6"/>
        <v>1.2691244785068603</v>
      </c>
    </row>
    <row r="28" spans="1:5" ht="21.75" customHeight="1" x14ac:dyDescent="0.3">
      <c r="A28" s="7" t="s">
        <v>10</v>
      </c>
      <c r="B28" s="8">
        <v>1031664706</v>
      </c>
      <c r="C28" s="8">
        <v>1000834317</v>
      </c>
      <c r="D28" s="8">
        <v>2845050</v>
      </c>
      <c r="E28" s="9">
        <f t="shared" si="6"/>
        <v>2.9884117214338435</v>
      </c>
    </row>
    <row r="29" spans="1:5" ht="21.75" customHeight="1" thickBot="1" x14ac:dyDescent="0.35">
      <c r="A29" s="10" t="s">
        <v>17</v>
      </c>
      <c r="B29" s="11">
        <f>SUM(B27:B28)</f>
        <v>1789269351</v>
      </c>
      <c r="C29" s="11">
        <f t="shared" ref="C29" si="10">SUM(C27:C28)</f>
        <v>1748824016</v>
      </c>
      <c r="D29" s="11">
        <f t="shared" ref="D29" si="11">SUM(D27:D28)</f>
        <v>999125</v>
      </c>
      <c r="E29" s="19">
        <f t="shared" si="6"/>
        <v>2.2604385962010478</v>
      </c>
    </row>
    <row r="30" spans="1:5" ht="21.75" customHeight="1" x14ac:dyDescent="0.3">
      <c r="A30" s="16" t="s">
        <v>11</v>
      </c>
      <c r="B30" s="17">
        <v>1750601174</v>
      </c>
      <c r="C30" s="17">
        <v>1734500790</v>
      </c>
      <c r="D30" s="17">
        <v>1631588</v>
      </c>
      <c r="E30" s="18">
        <f t="shared" si="6"/>
        <v>0.91970599809502918</v>
      </c>
    </row>
    <row r="31" spans="1:5" ht="21.75" customHeight="1" x14ac:dyDescent="0.3">
      <c r="A31" s="7" t="s">
        <v>12</v>
      </c>
      <c r="B31" s="8">
        <f>377571109+632433494+462922279</f>
        <v>1472926882</v>
      </c>
      <c r="C31" s="8">
        <f>596443820+611498975+394293528</f>
        <v>1602236323</v>
      </c>
      <c r="D31" s="8">
        <v>-12980539</v>
      </c>
      <c r="E31" s="18">
        <f t="shared" si="6"/>
        <v>-8.779080793502688</v>
      </c>
    </row>
    <row r="32" spans="1:5" ht="21.75" customHeight="1" thickBot="1" x14ac:dyDescent="0.35">
      <c r="A32" s="10" t="s">
        <v>18</v>
      </c>
      <c r="B32" s="11">
        <f>SUM(B30:B31)</f>
        <v>3223528056</v>
      </c>
      <c r="C32" s="11">
        <f t="shared" ref="C32" si="12">SUM(C30:C31)</f>
        <v>3336737113</v>
      </c>
      <c r="D32" s="11">
        <f t="shared" ref="D32" si="13">SUM(D30:D31)</f>
        <v>-11348951</v>
      </c>
      <c r="E32" s="20">
        <f t="shared" si="6"/>
        <v>-3.5119612745197712</v>
      </c>
    </row>
    <row r="33" spans="1:5" s="12" customFormat="1" ht="21.75" customHeight="1" thickBot="1" x14ac:dyDescent="0.35">
      <c r="A33" s="29" t="s">
        <v>20</v>
      </c>
      <c r="B33" s="27">
        <f>B29+B32</f>
        <v>5012797407</v>
      </c>
      <c r="C33" s="27">
        <f t="shared" ref="C33:D33" si="14">C29+C32</f>
        <v>5085561129</v>
      </c>
      <c r="D33" s="27">
        <f t="shared" si="14"/>
        <v>-10349826</v>
      </c>
      <c r="E33" s="28">
        <f t="shared" si="6"/>
        <v>-1.4515592012234697</v>
      </c>
    </row>
    <row r="34" spans="1:5" x14ac:dyDescent="0.3">
      <c r="A34" s="31" t="s">
        <v>19</v>
      </c>
      <c r="B34" s="31"/>
      <c r="C34" s="31"/>
      <c r="D34" s="31"/>
      <c r="E34" s="31"/>
    </row>
    <row r="35" spans="1:5" x14ac:dyDescent="0.3">
      <c r="A35" s="31"/>
      <c r="B35" s="31"/>
      <c r="C35" s="31"/>
      <c r="D35" s="31"/>
      <c r="E35" s="31"/>
    </row>
  </sheetData>
  <mergeCells count="3">
    <mergeCell ref="A1:E1"/>
    <mergeCell ref="A18:E18"/>
    <mergeCell ref="A34:E35"/>
  </mergeCells>
  <phoneticPr fontId="2" type="noConversion"/>
  <pageMargins left="0.7" right="0.7" top="0.75" bottom="0.75" header="0.3" footer="0.3"/>
  <pageSetup paperSize="9" scale="9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2017-01-06T01:31:31Z</cp:lastPrinted>
  <dcterms:created xsi:type="dcterms:W3CDTF">2017-01-05T23:33:22Z</dcterms:created>
  <dcterms:modified xsi:type="dcterms:W3CDTF">2017-01-06T06:29:14Z</dcterms:modified>
</cp:coreProperties>
</file>